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65" windowHeight="8745" activeTab="0"/>
  </bookViews>
  <sheets>
    <sheet name="2022-23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<sst xmlns="http://schemas.openxmlformats.org/spreadsheetml/2006/main" count="58" uniqueCount="56">
  <si>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Статья расхода</t>
  </si>
  <si>
    <t>В месяц</t>
  </si>
  <si>
    <t>1.1.1. З/ плата председателя</t>
  </si>
  <si>
    <t>Итого прямые расходы</t>
  </si>
  <si>
    <t>II. Общие расходы</t>
  </si>
  <si>
    <t>Итого общие расходы</t>
  </si>
  <si>
    <t>Итого прочие расходы</t>
  </si>
  <si>
    <t>2. Членские взносы :Содержание охраны</t>
  </si>
  <si>
    <t>2.2.Общехозяйственные расходы</t>
  </si>
  <si>
    <t>2.2.2. Закупка дров</t>
  </si>
  <si>
    <t>2.2.3. Мобильная связь</t>
  </si>
  <si>
    <t>2.2.4. закупка корма собакам</t>
  </si>
  <si>
    <t>Всего содержание охраны:</t>
  </si>
  <si>
    <t xml:space="preserve"> Всего :Содержание имущества общего пользования</t>
  </si>
  <si>
    <t>4.  Налог на землю ОП с каждого участка    200 руб.</t>
  </si>
  <si>
    <t>1.1.4.З\пл элект.,сант,вода</t>
  </si>
  <si>
    <t>1.1.3.налоги по З/пл председседателя.,бухгалтера</t>
  </si>
  <si>
    <t xml:space="preserve">      3. Членские взносы:  содержание имущества общего пользования</t>
  </si>
  <si>
    <t xml:space="preserve">месяцы       </t>
  </si>
  <si>
    <t>2.1. З/плата охраны * 2 сторожа</t>
  </si>
  <si>
    <t>2.2.1. Оплата электроэнергии(300квт) * 2 сторожки</t>
  </si>
  <si>
    <t>II. Прочие расходы</t>
  </si>
  <si>
    <t>1.2.1. Транспортные расходы</t>
  </si>
  <si>
    <t>1.2.2. Мобильная связь</t>
  </si>
  <si>
    <t>1.2.3. Организационные и канцелярские  расходы</t>
  </si>
  <si>
    <t>1. Ямочный  ремонт  дорог</t>
  </si>
  <si>
    <t>2. Услуги юристов и геодезистов</t>
  </si>
  <si>
    <t>3.2.1. Оплата электроэнергии (водокачка, освещение)</t>
  </si>
  <si>
    <t>4. Ремонт сторожки</t>
  </si>
  <si>
    <t>3. Ремонт и обслуживание системы видеонаблюдения</t>
  </si>
  <si>
    <t>I. Прямые расходы по содержанию СНТ</t>
  </si>
  <si>
    <t>Всего "Содержание СНТ"(админ. Расходы):</t>
  </si>
  <si>
    <t>2.1. Прямые расходы по охране СНТ</t>
  </si>
  <si>
    <t>2022-2023гг</t>
  </si>
  <si>
    <t>ИТОГО БЮДЖЕТ 2022-2023гг</t>
  </si>
  <si>
    <t>3.2.2. Ремонт и обслуживание наружного освещения</t>
  </si>
  <si>
    <t>3.2.3. Вывоз мусора,уборка территории</t>
  </si>
  <si>
    <t>3.2.4. Банковские расходы</t>
  </si>
  <si>
    <t>3.2.5. Почт., канц, сайт и пр. непредвиденные р-ды</t>
  </si>
  <si>
    <t>1.1.2.Оплата бухгалтерских услуг</t>
  </si>
  <si>
    <t>1.1.5.налоги по З\пл сантехника, электрика</t>
  </si>
  <si>
    <t>Итог</t>
  </si>
  <si>
    <t>задол</t>
  </si>
  <si>
    <t>не провод.</t>
  </si>
  <si>
    <t>1580000 по взносам</t>
  </si>
  <si>
    <t>Итого</t>
  </si>
  <si>
    <t>касса остаток</t>
  </si>
  <si>
    <t>рс остаток</t>
  </si>
  <si>
    <t>Итоги ревизии: 1. Все средства были расходованы по назначению. 2. Часть запланированных статей не были реализованы всвязи не достаточности средств. 3 . На коней проверочного периода имеются задолжности по заработной плате бухгалтеру и электрику, по электроэнергии за май и июнь, по членских взносам предыдущих периодов. 4. Есть превышения затрат по статьям по вывозу мусора, ремонту освещения и видеонаблюдению. Рекомендации: 1. Провести работу по сбору членских взносов по предыдущим периодам. 2. Погасить задолженности по заработной плате бухгалтеру и электрику, по элетроэнергии. 3. При формирования бюджета более точно бюджетировать суммы во избежании увеличения по статьям и прилагать смету по работам.</t>
  </si>
  <si>
    <t>Кобулашвили Н.Г.</t>
  </si>
  <si>
    <t>Гасилина О.В.</t>
  </si>
  <si>
    <t>Итого расход</t>
  </si>
  <si>
    <t>2932303,19 поступления по членским взносам (304425 предыдущие периоды)</t>
  </si>
  <si>
    <t>2511141 эл.</t>
  </si>
  <si>
    <t>Акт ревизии, проведенный с 01.07.2022 по 30.06.2023</t>
  </si>
  <si>
    <t>Шевченко О.Г.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</si>
</sst>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vertAlign val="subscript"/>
      <sz val="14"/>
      <name val="Arial Cyr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4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 horizontal="center" vertical="distributed"/>
    </xf>
    <xf numFmtId="16" fontId="5" fillId="0" borderId="18" xfId="0" applyNumberFormat="1" applyFont="1" applyBorder="1" applyAlignment="1">
      <alignment horizontal="left"/>
    </xf>
    <xf numFmtId="0" fontId="2" fillId="0" borderId="15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0" fillId="0" borderId="22" xfId="0" applyFont="1" applyBorder="1" applyAlignment="1">
      <alignment horizontal="center" vertical="distributed"/>
    </xf>
    <xf numFmtId="0" fontId="5" fillId="0" borderId="23" xfId="0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5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39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13" fillId="0" borderId="18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5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B56" sqref="B56"/>
    </sheetView>
  </sheetViews>
  <sheetFormatPr defaultColWidth="9.00390625" defaultRowHeight="12.75"/>
  <cols>
    <col min="2" max="2" width="35.00390625" style="0" customWidth="1"/>
    <col min="3" max="3" width="10.625" style="0" customWidth="1"/>
    <col min="4" max="4" width="8.875" style="0" customWidth="1"/>
    <col min="5" max="5" width="16.25390625" style="0" customWidth="1"/>
    <col min="6" max="6" width="13.75390625" style="0" customWidth="1"/>
    <col min="7" max="7" width="9.25390625" style="61" customWidth="1"/>
  </cols>
  <sheetData>
    <row r="1" spans="1:7" ht="15.75">
      <c r="A1" s="18" t="s">
        <v>54</v>
      </c>
      <c r="B1" s="18"/>
      <c r="C1" s="18"/>
      <c r="D1" s="18"/>
      <c r="E1" s="18"/>
      <c r="F1" t="s">
        <v>46</v>
      </c>
      <c r="G1" s="61">
        <v>128423</v>
      </c>
    </row>
    <row r="2" spans="1:7" ht="12.75">
      <c r="A2" s="104"/>
      <c r="B2" s="104"/>
      <c r="C2" s="104"/>
      <c r="D2" s="104"/>
      <c r="E2" s="104"/>
      <c r="F2" t="s">
        <v>47</v>
      </c>
      <c r="G2" s="61">
        <v>153712</v>
      </c>
    </row>
    <row r="3" spans="1:7" ht="12.75">
      <c r="A3" s="105"/>
      <c r="B3" s="105"/>
      <c r="C3" s="105"/>
      <c r="D3" s="105"/>
      <c r="E3" s="105"/>
      <c r="G3" s="58">
        <v>282135</v>
      </c>
    </row>
    <row r="4" spans="1:5" ht="13.5" thickBot="1">
      <c r="A4" s="25"/>
      <c r="B4" s="25"/>
      <c r="C4" s="25"/>
      <c r="D4" s="25"/>
      <c r="E4" s="25"/>
    </row>
    <row r="5" spans="1:7" ht="15.75" customHeight="1" thickBot="1">
      <c r="A5" s="106" t="s">
        <v>0</v>
      </c>
      <c r="B5" s="107"/>
      <c r="C5" s="29" t="s">
        <v>1</v>
      </c>
      <c r="D5" s="21" t="s">
        <v>18</v>
      </c>
      <c r="E5" s="38" t="s">
        <v>33</v>
      </c>
      <c r="F5" s="60" t="s">
        <v>41</v>
      </c>
      <c r="G5" s="53" t="s">
        <v>42</v>
      </c>
    </row>
    <row r="6" spans="1:7" ht="15" customHeight="1">
      <c r="A6" s="108" t="s">
        <v>30</v>
      </c>
      <c r="B6" s="109"/>
      <c r="C6" s="1"/>
      <c r="D6" s="1"/>
      <c r="E6" s="39"/>
      <c r="F6" s="60"/>
      <c r="G6" s="53"/>
    </row>
    <row r="7" spans="1:7" ht="12.75" customHeight="1">
      <c r="A7" s="68" t="s">
        <v>2</v>
      </c>
      <c r="B7" s="69"/>
      <c r="C7" s="1">
        <v>24000</v>
      </c>
      <c r="D7" s="1">
        <v>12</v>
      </c>
      <c r="E7" s="39">
        <f>C7*D7</f>
        <v>288000</v>
      </c>
      <c r="F7" s="57">
        <v>276250</v>
      </c>
      <c r="G7" s="53"/>
    </row>
    <row r="8" spans="1:7" ht="12.75" customHeight="1">
      <c r="A8" s="68" t="s">
        <v>39</v>
      </c>
      <c r="B8" s="69"/>
      <c r="C8" s="1">
        <v>15000</v>
      </c>
      <c r="D8" s="1">
        <v>12</v>
      </c>
      <c r="E8" s="39">
        <f>C8*D8</f>
        <v>180000</v>
      </c>
      <c r="F8" s="57">
        <v>107395</v>
      </c>
      <c r="G8" s="63">
        <v>73000</v>
      </c>
    </row>
    <row r="9" spans="1:7" ht="12.75" customHeight="1">
      <c r="A9" s="68" t="s">
        <v>16</v>
      </c>
      <c r="B9" s="69"/>
      <c r="C9" s="1">
        <f>22000*0.302+4860</f>
        <v>11504</v>
      </c>
      <c r="D9" s="1">
        <v>12</v>
      </c>
      <c r="E9" s="39">
        <f>C9*D9</f>
        <v>138048</v>
      </c>
      <c r="F9" s="57">
        <v>148615</v>
      </c>
      <c r="G9" s="55"/>
    </row>
    <row r="10" spans="1:7" ht="12.75" customHeight="1">
      <c r="A10" s="22" t="s">
        <v>15</v>
      </c>
      <c r="B10" s="26"/>
      <c r="C10" s="1">
        <v>15000</v>
      </c>
      <c r="D10" s="1">
        <v>12</v>
      </c>
      <c r="E10" s="39">
        <f>C10*D10</f>
        <v>180000</v>
      </c>
      <c r="F10" s="56">
        <v>165000</v>
      </c>
      <c r="G10" s="63">
        <v>15000</v>
      </c>
    </row>
    <row r="11" spans="1:7" ht="12.75" customHeight="1" thickBot="1">
      <c r="A11" s="76" t="s">
        <v>40</v>
      </c>
      <c r="B11" s="77"/>
      <c r="C11" s="10">
        <f>17241*0.271+2241</f>
        <v>6913.311000000001</v>
      </c>
      <c r="D11" s="5">
        <v>12</v>
      </c>
      <c r="E11" s="40">
        <f>C11*D11</f>
        <v>82959.732</v>
      </c>
      <c r="F11" s="60"/>
      <c r="G11" s="55"/>
    </row>
    <row r="12" spans="1:7" ht="15" customHeight="1" thickBot="1">
      <c r="A12" s="110" t="s">
        <v>3</v>
      </c>
      <c r="B12" s="111"/>
      <c r="C12" s="2"/>
      <c r="D12" s="2"/>
      <c r="E12" s="41">
        <f>SUM(E7:E11)</f>
        <v>869007.732</v>
      </c>
      <c r="F12" s="59">
        <v>697260</v>
      </c>
      <c r="G12" s="55">
        <v>88000</v>
      </c>
    </row>
    <row r="13" spans="1:7" ht="15" customHeight="1">
      <c r="A13" s="112" t="s">
        <v>21</v>
      </c>
      <c r="B13" s="113"/>
      <c r="C13" s="3"/>
      <c r="D13" s="3"/>
      <c r="E13" s="42"/>
      <c r="F13" s="60"/>
      <c r="G13" s="55"/>
    </row>
    <row r="14" spans="1:7" ht="12.75" customHeight="1">
      <c r="A14" s="90" t="s">
        <v>22</v>
      </c>
      <c r="B14" s="91"/>
      <c r="C14" s="5">
        <v>1000</v>
      </c>
      <c r="D14" s="5">
        <v>12</v>
      </c>
      <c r="E14" s="43">
        <f>C14*D14</f>
        <v>12000</v>
      </c>
      <c r="F14" s="60"/>
      <c r="G14" s="55"/>
    </row>
    <row r="15" spans="1:7" ht="12.75" customHeight="1">
      <c r="A15" s="90" t="s">
        <v>23</v>
      </c>
      <c r="B15" s="91"/>
      <c r="C15" s="5">
        <v>1000</v>
      </c>
      <c r="D15" s="5">
        <v>12</v>
      </c>
      <c r="E15" s="43">
        <f>C15*D15</f>
        <v>12000</v>
      </c>
      <c r="F15" s="60"/>
      <c r="G15" s="55"/>
    </row>
    <row r="16" spans="1:7" ht="12.75" customHeight="1" thickBot="1">
      <c r="A16" s="90" t="s">
        <v>24</v>
      </c>
      <c r="B16" s="91"/>
      <c r="C16" s="5"/>
      <c r="D16" s="5"/>
      <c r="E16" s="43">
        <v>5000</v>
      </c>
      <c r="F16" s="62">
        <v>4282</v>
      </c>
      <c r="G16" s="53"/>
    </row>
    <row r="17" spans="1:7" ht="15" customHeight="1" thickBot="1">
      <c r="A17" s="114" t="s">
        <v>6</v>
      </c>
      <c r="B17" s="115"/>
      <c r="C17" s="7"/>
      <c r="D17" s="7"/>
      <c r="E17" s="41">
        <f>SUM(E14:E16)</f>
        <v>29000</v>
      </c>
      <c r="F17" s="62">
        <v>4282</v>
      </c>
      <c r="G17" s="53"/>
    </row>
    <row r="18" spans="1:7" ht="15" customHeight="1" thickBot="1">
      <c r="A18" s="80" t="s">
        <v>31</v>
      </c>
      <c r="B18" s="81"/>
      <c r="C18" s="8"/>
      <c r="D18" s="8"/>
      <c r="E18" s="44">
        <f>E12+E17</f>
        <v>898007.732</v>
      </c>
      <c r="F18" s="55">
        <v>702800</v>
      </c>
      <c r="G18" s="55">
        <v>88000</v>
      </c>
    </row>
    <row r="19" spans="1:7" ht="15" customHeight="1">
      <c r="A19" s="82" t="s">
        <v>7</v>
      </c>
      <c r="B19" s="83"/>
      <c r="C19" s="83"/>
      <c r="D19" s="83"/>
      <c r="E19" s="45"/>
      <c r="F19" s="53"/>
      <c r="G19" s="53"/>
    </row>
    <row r="20" spans="1:7" ht="15" customHeight="1">
      <c r="A20" s="84" t="s">
        <v>32</v>
      </c>
      <c r="B20" s="85"/>
      <c r="C20" s="9"/>
      <c r="D20" s="9"/>
      <c r="E20" s="46"/>
      <c r="F20" s="53"/>
      <c r="G20" s="53"/>
    </row>
    <row r="21" spans="1:7" ht="12.75" customHeight="1">
      <c r="A21" s="90" t="s">
        <v>19</v>
      </c>
      <c r="B21" s="91"/>
      <c r="C21" s="10">
        <f>16000+16000+1021</f>
        <v>33021</v>
      </c>
      <c r="D21" s="5">
        <v>12</v>
      </c>
      <c r="E21" s="47">
        <f>C21*D21</f>
        <v>396252</v>
      </c>
      <c r="F21" s="55">
        <v>385850</v>
      </c>
      <c r="G21" s="53"/>
    </row>
    <row r="22" spans="1:7" ht="15" customHeight="1">
      <c r="A22" s="88" t="s">
        <v>8</v>
      </c>
      <c r="B22" s="89"/>
      <c r="C22" s="9"/>
      <c r="D22" s="9"/>
      <c r="E22" s="48"/>
      <c r="F22" s="53"/>
      <c r="G22" s="53"/>
    </row>
    <row r="23" spans="1:7" s="12" customFormat="1" ht="12.75" customHeight="1">
      <c r="A23" s="68" t="s">
        <v>20</v>
      </c>
      <c r="B23" s="69"/>
      <c r="C23" s="11">
        <f>300*2*6.82</f>
        <v>4092</v>
      </c>
      <c r="D23" s="5">
        <v>12</v>
      </c>
      <c r="E23" s="47">
        <f>C23*12-0.4</f>
        <v>49103.6</v>
      </c>
      <c r="F23" s="54"/>
      <c r="G23" s="54"/>
    </row>
    <row r="24" spans="1:7" s="12" customFormat="1" ht="12.75" customHeight="1">
      <c r="A24" s="90" t="s">
        <v>9</v>
      </c>
      <c r="B24" s="91"/>
      <c r="C24" s="5"/>
      <c r="D24" s="5"/>
      <c r="E24" s="47">
        <v>55000</v>
      </c>
      <c r="F24" s="55">
        <v>41000</v>
      </c>
      <c r="G24" s="54"/>
    </row>
    <row r="25" spans="1:7" s="12" customFormat="1" ht="12.75" customHeight="1">
      <c r="A25" s="90" t="s">
        <v>10</v>
      </c>
      <c r="B25" s="91"/>
      <c r="C25" s="5">
        <v>450</v>
      </c>
      <c r="D25" s="5">
        <v>12</v>
      </c>
      <c r="E25" s="47">
        <f>C25*D25</f>
        <v>5400</v>
      </c>
      <c r="F25" s="54"/>
      <c r="G25" s="54"/>
    </row>
    <row r="26" spans="1:7" s="12" customFormat="1" ht="12.75" customHeight="1" thickBot="1">
      <c r="A26" s="76" t="s">
        <v>11</v>
      </c>
      <c r="B26" s="77"/>
      <c r="C26" s="5"/>
      <c r="D26" s="5"/>
      <c r="E26" s="47">
        <f>8*2000+4*1000</f>
        <v>20000</v>
      </c>
      <c r="F26" s="54"/>
      <c r="G26" s="54"/>
    </row>
    <row r="27" spans="1:7" ht="15" customHeight="1" thickBot="1">
      <c r="A27" s="92" t="s">
        <v>12</v>
      </c>
      <c r="B27" s="93"/>
      <c r="C27" s="13"/>
      <c r="D27" s="30"/>
      <c r="E27" s="49">
        <f>SUM(E21:E26)</f>
        <v>525755.6</v>
      </c>
      <c r="F27" s="55">
        <v>426850</v>
      </c>
      <c r="G27" s="53"/>
    </row>
    <row r="28" spans="1:7" ht="15" customHeight="1">
      <c r="A28" s="94" t="s">
        <v>17</v>
      </c>
      <c r="B28" s="95"/>
      <c r="C28" s="95"/>
      <c r="D28" s="95"/>
      <c r="E28" s="95"/>
      <c r="F28" s="53"/>
      <c r="G28" s="53"/>
    </row>
    <row r="29" spans="1:7" ht="12.75" customHeight="1">
      <c r="A29" s="96" t="s">
        <v>25</v>
      </c>
      <c r="B29" s="97"/>
      <c r="C29" s="97"/>
      <c r="D29" s="98"/>
      <c r="E29" s="43">
        <v>100000</v>
      </c>
      <c r="F29" s="53" t="s">
        <v>43</v>
      </c>
      <c r="G29" s="53"/>
    </row>
    <row r="30" spans="1:7" ht="12.75" customHeight="1">
      <c r="A30" s="96" t="s">
        <v>26</v>
      </c>
      <c r="B30" s="97"/>
      <c r="C30" s="97"/>
      <c r="D30" s="98"/>
      <c r="E30" s="50">
        <f>100000+50000</f>
        <v>150000</v>
      </c>
      <c r="F30" s="62">
        <v>55866</v>
      </c>
      <c r="G30" s="53"/>
    </row>
    <row r="31" spans="1:7" s="12" customFormat="1" ht="12.75" customHeight="1">
      <c r="A31" s="86" t="s">
        <v>29</v>
      </c>
      <c r="B31" s="99"/>
      <c r="C31" s="100"/>
      <c r="D31" s="101"/>
      <c r="E31" s="51">
        <v>70000</v>
      </c>
      <c r="F31" s="55">
        <v>88225</v>
      </c>
      <c r="G31" s="54"/>
    </row>
    <row r="32" spans="1:7" s="12" customFormat="1" ht="12.75" customHeight="1" thickBot="1">
      <c r="A32" s="86" t="s">
        <v>28</v>
      </c>
      <c r="B32" s="87"/>
      <c r="C32" s="32"/>
      <c r="D32" s="33"/>
      <c r="E32" s="51">
        <v>20000</v>
      </c>
      <c r="F32" s="54" t="s">
        <v>43</v>
      </c>
      <c r="G32" s="54"/>
    </row>
    <row r="33" spans="1:7" ht="15" customHeight="1" thickBot="1">
      <c r="A33" s="14" t="s">
        <v>13</v>
      </c>
      <c r="B33" s="15"/>
      <c r="C33" s="28"/>
      <c r="D33" s="28"/>
      <c r="E33" s="41">
        <f>SUM(E29:E32)</f>
        <v>340000</v>
      </c>
      <c r="F33" s="55">
        <v>144091</v>
      </c>
      <c r="G33" s="53"/>
    </row>
    <row r="34" spans="1:7" ht="15" customHeight="1">
      <c r="A34" s="74" t="s">
        <v>4</v>
      </c>
      <c r="B34" s="75"/>
      <c r="C34" s="3"/>
      <c r="D34" s="3"/>
      <c r="E34" s="42"/>
      <c r="F34" s="53"/>
      <c r="G34" s="53"/>
    </row>
    <row r="35" spans="1:7" ht="12.75" customHeight="1">
      <c r="A35" s="76" t="s">
        <v>27</v>
      </c>
      <c r="B35" s="77"/>
      <c r="C35" s="5"/>
      <c r="D35" s="5"/>
      <c r="E35" s="52">
        <v>690000</v>
      </c>
      <c r="F35" s="55">
        <v>3246896</v>
      </c>
      <c r="G35" s="55">
        <v>598000</v>
      </c>
    </row>
    <row r="36" spans="1:7" ht="12.75" customHeight="1">
      <c r="A36" s="76" t="s">
        <v>35</v>
      </c>
      <c r="B36" s="77"/>
      <c r="C36" s="6"/>
      <c r="D36" s="6"/>
      <c r="E36" s="43">
        <v>50000</v>
      </c>
      <c r="F36" s="55">
        <v>74947</v>
      </c>
      <c r="G36" s="53"/>
    </row>
    <row r="37" spans="1:7" ht="12.75" customHeight="1">
      <c r="A37" s="76" t="s">
        <v>36</v>
      </c>
      <c r="B37" s="77"/>
      <c r="C37" s="6"/>
      <c r="D37" s="6"/>
      <c r="E37" s="43">
        <v>400000</v>
      </c>
      <c r="F37" s="62">
        <v>491272</v>
      </c>
      <c r="G37" s="53"/>
    </row>
    <row r="38" spans="1:7" ht="12.75" customHeight="1">
      <c r="A38" s="78" t="s">
        <v>37</v>
      </c>
      <c r="B38" s="79"/>
      <c r="C38" s="6">
        <v>1400</v>
      </c>
      <c r="D38" s="6">
        <v>12</v>
      </c>
      <c r="E38" s="43">
        <f>C38*D38</f>
        <v>16800</v>
      </c>
      <c r="F38" s="62">
        <v>21863.96</v>
      </c>
      <c r="G38" s="53"/>
    </row>
    <row r="39" spans="1:7" ht="12.75" customHeight="1" thickBot="1">
      <c r="A39" s="68" t="s">
        <v>38</v>
      </c>
      <c r="B39" s="69"/>
      <c r="C39" s="6"/>
      <c r="D39" s="6"/>
      <c r="E39" s="43">
        <v>40000</v>
      </c>
      <c r="F39" s="55">
        <v>53950</v>
      </c>
      <c r="G39" s="53"/>
    </row>
    <row r="40" spans="1:7" ht="15" customHeight="1" thickBot="1">
      <c r="A40" s="31" t="s">
        <v>5</v>
      </c>
      <c r="B40" s="27"/>
      <c r="C40" s="4"/>
      <c r="D40" s="4"/>
      <c r="E40" s="41">
        <f>SUM(E35:E39)</f>
        <v>1196800</v>
      </c>
      <c r="F40" s="53"/>
      <c r="G40" s="53"/>
    </row>
    <row r="41" spans="1:7" ht="15" customHeight="1" thickBot="1">
      <c r="A41" s="14" t="s">
        <v>13</v>
      </c>
      <c r="B41" s="15"/>
      <c r="C41" s="28"/>
      <c r="D41" s="28"/>
      <c r="E41" s="41">
        <f>E33+E40</f>
        <v>1536800</v>
      </c>
      <c r="F41" s="53"/>
      <c r="G41" s="53"/>
    </row>
    <row r="42" spans="1:7" ht="15" customHeight="1" thickBot="1">
      <c r="A42" s="70" t="s">
        <v>14</v>
      </c>
      <c r="B42" s="71"/>
      <c r="C42" s="71"/>
      <c r="D42" s="72"/>
      <c r="E42" s="35">
        <v>40000</v>
      </c>
      <c r="F42" s="62">
        <v>36675</v>
      </c>
      <c r="G42" s="53"/>
    </row>
    <row r="43" spans="1:7" s="61" customFormat="1" ht="15" customHeight="1" thickBot="1">
      <c r="A43" s="36"/>
      <c r="B43" s="37" t="s">
        <v>51</v>
      </c>
      <c r="C43" s="37"/>
      <c r="D43" s="37"/>
      <c r="E43" s="35"/>
      <c r="F43" s="62">
        <v>5896660</v>
      </c>
      <c r="G43" s="53"/>
    </row>
    <row r="44" spans="1:7" ht="99" customHeight="1" thickBot="1">
      <c r="A44" s="16" t="s">
        <v>34</v>
      </c>
      <c r="B44" s="23"/>
      <c r="C44" s="17"/>
      <c r="D44" s="17"/>
      <c r="E44" s="66">
        <f>E18+E27+E41+E42</f>
        <v>3000563.332</v>
      </c>
      <c r="F44" s="65" t="s">
        <v>52</v>
      </c>
      <c r="G44" s="67" t="s">
        <v>44</v>
      </c>
    </row>
    <row r="45" spans="1:7" ht="33" customHeight="1">
      <c r="A45" s="20"/>
      <c r="B45" s="19"/>
      <c r="C45" s="34"/>
      <c r="D45" s="34"/>
      <c r="E45" s="24"/>
      <c r="F45" s="64" t="s">
        <v>53</v>
      </c>
      <c r="G45" s="53"/>
    </row>
    <row r="46" spans="1:7" ht="15" customHeight="1">
      <c r="A46" s="73" t="s">
        <v>45</v>
      </c>
      <c r="B46" s="73"/>
      <c r="C46" s="73"/>
      <c r="D46" s="73"/>
      <c r="E46" s="73"/>
      <c r="F46" s="55">
        <v>5443444.34</v>
      </c>
      <c r="G46" s="55">
        <v>2266000</v>
      </c>
    </row>
    <row r="47" spans="1:7" ht="15" customHeight="1">
      <c r="A47" s="102" t="s">
        <v>48</v>
      </c>
      <c r="B47" s="102"/>
      <c r="C47" s="102"/>
      <c r="D47" s="102"/>
      <c r="E47" s="102"/>
      <c r="F47" s="102"/>
      <c r="G47" s="103"/>
    </row>
    <row r="48" spans="1:7" ht="15" customHeight="1">
      <c r="A48" s="102"/>
      <c r="B48" s="102"/>
      <c r="C48" s="102"/>
      <c r="D48" s="102"/>
      <c r="E48" s="102"/>
      <c r="F48" s="102"/>
      <c r="G48" s="103"/>
    </row>
    <row r="49" spans="1:7" ht="15" customHeight="1">
      <c r="A49" s="102"/>
      <c r="B49" s="102"/>
      <c r="C49" s="102"/>
      <c r="D49" s="102"/>
      <c r="E49" s="102"/>
      <c r="F49" s="102"/>
      <c r="G49" s="103"/>
    </row>
    <row r="50" spans="1:7" ht="15" customHeight="1">
      <c r="A50" s="102"/>
      <c r="B50" s="102"/>
      <c r="C50" s="102"/>
      <c r="D50" s="102"/>
      <c r="E50" s="102"/>
      <c r="F50" s="102"/>
      <c r="G50" s="103"/>
    </row>
    <row r="51" spans="1:7" ht="15" customHeight="1">
      <c r="A51" s="102"/>
      <c r="B51" s="102"/>
      <c r="C51" s="102"/>
      <c r="D51" s="102"/>
      <c r="E51" s="102"/>
      <c r="F51" s="102"/>
      <c r="G51" s="103"/>
    </row>
    <row r="52" spans="1:7" ht="15" customHeight="1">
      <c r="A52" s="102"/>
      <c r="B52" s="102"/>
      <c r="C52" s="102"/>
      <c r="D52" s="102"/>
      <c r="E52" s="102"/>
      <c r="F52" s="102"/>
      <c r="G52" s="103"/>
    </row>
    <row r="54" ht="12.75">
      <c r="B54" t="s">
        <v>49</v>
      </c>
    </row>
    <row r="55" ht="12.75">
      <c r="B55" t="s">
        <v>50</v>
      </c>
    </row>
    <row r="56" ht="12.75">
      <c r="B56" t="s">
        <v>55</v>
      </c>
    </row>
  </sheetData>
  <sheetProtection/>
  <mergeCells count="38">
    <mergeCell ref="A47:G52"/>
    <mergeCell ref="A8:B8"/>
    <mergeCell ref="A2:E2"/>
    <mergeCell ref="A3:E3"/>
    <mergeCell ref="A5:B5"/>
    <mergeCell ref="A6:B6"/>
    <mergeCell ref="A7:B7"/>
    <mergeCell ref="A21:B21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  <mergeCell ref="A20:B20"/>
    <mergeCell ref="A32:B32"/>
    <mergeCell ref="A22:B22"/>
    <mergeCell ref="A23:B23"/>
    <mergeCell ref="A24:B24"/>
    <mergeCell ref="A25:B25"/>
    <mergeCell ref="A26:B26"/>
    <mergeCell ref="A27:B27"/>
    <mergeCell ref="A28:E28"/>
    <mergeCell ref="A29:D29"/>
    <mergeCell ref="A30:D30"/>
    <mergeCell ref="A31:D31"/>
    <mergeCell ref="A39:B39"/>
    <mergeCell ref="A42:D42"/>
    <mergeCell ref="A46:E46"/>
    <mergeCell ref="A34:B34"/>
    <mergeCell ref="A35:B35"/>
    <mergeCell ref="A36:B36"/>
    <mergeCell ref="A37:B37"/>
    <mergeCell ref="A38:B38"/>
  </mergeCells>
  <printOptions/>
  <pageMargins left="1.1023622047244095" right="0.7086614173228347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%username:~0,2%</cp:lastModifiedBy>
  <cp:lastPrinted>2023-07-05T07:28:24Z</cp:lastPrinted>
  <dcterms:created xsi:type="dcterms:W3CDTF">2018-06-08T05:41:22Z</dcterms:created>
  <dcterms:modified xsi:type="dcterms:W3CDTF">2023-09-12T15:30:51Z</dcterms:modified>
  <cp:category/>
  <cp:version/>
  <cp:contentType/>
  <cp:contentStatus/>
</cp:coreProperties>
</file>