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30" windowHeight="9015" activeTab="0"/>
  </bookViews>
  <sheets>
    <sheet name="2023-24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<sst xmlns="http://schemas.openxmlformats.org/spreadsheetml/2006/main" count="57" uniqueCount="56">
  <si>
    <t>Статья расхода</t>
  </si>
  <si>
    <t>В месяц</t>
  </si>
  <si>
    <t>1.1.1. З/ плата председателя</t>
  </si>
  <si>
    <t>Итого прямые расходы</t>
  </si>
  <si>
    <t>II. Общие расходы</t>
  </si>
  <si>
    <t>Итого общие расходы</t>
  </si>
  <si>
    <t>Итого прочие расходы</t>
  </si>
  <si>
    <t>2. Членские взносы :Содержание охраны</t>
  </si>
  <si>
    <t>2.2.Общехозяйственные расходы</t>
  </si>
  <si>
    <t>2.2.2. Закупка дров</t>
  </si>
  <si>
    <t>2.2.3. Мобильная связь</t>
  </si>
  <si>
    <t>2.2.4. закупка корма собакам</t>
  </si>
  <si>
    <t>Всего содержание охраны:</t>
  </si>
  <si>
    <t xml:space="preserve"> Всего :Содержание имущества общего пользования</t>
  </si>
  <si>
    <t>4.  Налог на землю ОП с каждого участка    200 руб.</t>
  </si>
  <si>
    <t>Расчет суммы членских взносов с 1-го участка</t>
  </si>
  <si>
    <t>№П/П</t>
  </si>
  <si>
    <t xml:space="preserve">ИМЯ статьи расходов </t>
  </si>
  <si>
    <t>СУММА</t>
  </si>
  <si>
    <t>кол. Уч.</t>
  </si>
  <si>
    <t>Содержание охраны</t>
  </si>
  <si>
    <t>Содерж. имущества ОП</t>
  </si>
  <si>
    <t>Налог на Земли Общего Пол.</t>
  </si>
  <si>
    <t>ИТОГО</t>
  </si>
  <si>
    <t xml:space="preserve">      3. Членские взносы:  содержание имущества общего пользования</t>
  </si>
  <si>
    <t xml:space="preserve">месяцы       </t>
  </si>
  <si>
    <t>2.1. З/плата охраны * 2 сторожа</t>
  </si>
  <si>
    <t>2.2.1. Оплата электроэнергии(300квт) * 2 сторожки</t>
  </si>
  <si>
    <t>СУММА члн.взн.</t>
  </si>
  <si>
    <t>II. Прочие расходы</t>
  </si>
  <si>
    <t>1.2.1. Транспортные расходы</t>
  </si>
  <si>
    <t>1.2.2. Мобильная связь</t>
  </si>
  <si>
    <t>1. Ямочный  ремонт  дорог</t>
  </si>
  <si>
    <t>2. Услуги юристов и геодезистов</t>
  </si>
  <si>
    <t>3.2.1. Оплата электроэнергии (водокачка, освещение)</t>
  </si>
  <si>
    <t>3. Ремонт и обслуживание системы видеонаблюдения</t>
  </si>
  <si>
    <t xml:space="preserve">             1. Членские взносы: Содержание СНТ</t>
  </si>
  <si>
    <t>I. Прямые расходы по содержанию СНТ</t>
  </si>
  <si>
    <t>Всего "Содержание СНТ"(админ. Расходы):</t>
  </si>
  <si>
    <t>2.1. Прямые расходы по охране СНТ</t>
  </si>
  <si>
    <t>Содержания  СНТ</t>
  </si>
  <si>
    <t>3.2.3. Вывоз мусора,уборка территории</t>
  </si>
  <si>
    <t>3.2.4. Банковские расходы</t>
  </si>
  <si>
    <t>3.2.5. Почт., канц, сайт и пр. непредвиденные р-ды</t>
  </si>
  <si>
    <t>1.1.2.Оплата бухгалтерских услуг</t>
  </si>
  <si>
    <t>Приложение №1 к протоколу общ. собрания СНТ "Восток" от 08.07.2023</t>
  </si>
  <si>
    <t xml:space="preserve">                           расчет бюджета на 2023- 2024гг.</t>
  </si>
  <si>
    <t>4. Ремонт и реконструкция насосной</t>
  </si>
  <si>
    <t>5. Ремонт сторожек</t>
  </si>
  <si>
    <t>6. Закупка и установка пожаоных счетов 4 шт.</t>
  </si>
  <si>
    <t>1.1.3.З\пл элект.,сант,вода</t>
  </si>
  <si>
    <t>1.1.4.налоги по З/пл председседателя.,бухгалтера</t>
  </si>
  <si>
    <t>7. Замена верхних ворот</t>
  </si>
  <si>
    <t>3.2.2. Ремонт колодцев и водопроводных труб</t>
  </si>
  <si>
    <t>2023-2024гг</t>
  </si>
  <si>
    <t>ИТОГО БЮДЖЕТ 2023-2024гг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</si>
</sst>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vertAlign val="subscript"/>
      <sz val="14"/>
      <name val="Arial Cyr"/>
      <family val="0"/>
    </font>
    <font>
      <i/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11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distributed"/>
    </xf>
    <xf numFmtId="16" fontId="5" fillId="0" borderId="29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2" fontId="5" fillId="0" borderId="34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35" xfId="0" applyFont="1" applyBorder="1" applyAlignment="1">
      <alignment horizontal="left"/>
    </xf>
    <xf numFmtId="1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9" fillId="0" borderId="37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14" fillId="0" borderId="22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/>
    </xf>
    <xf numFmtId="3" fontId="14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9" xfId="0" applyNumberFormat="1" applyFont="1" applyFill="1" applyBorder="1" applyAlignment="1">
      <alignment horizontal="left"/>
    </xf>
    <xf numFmtId="0" fontId="5" fillId="0" borderId="3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5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2" max="2" width="35.00390625" style="0" customWidth="1"/>
    <col min="3" max="3" width="10.625" style="0" customWidth="1"/>
    <col min="4" max="4" width="8.875" style="0" customWidth="1"/>
    <col min="5" max="5" width="16.375" style="0" customWidth="1"/>
  </cols>
  <sheetData>
    <row r="1" spans="1:5" ht="15.75">
      <c r="A1" s="25" t="s">
        <v>45</v>
      </c>
      <c r="B1" s="25"/>
      <c r="C1" s="25"/>
      <c r="D1" s="25"/>
      <c r="E1" s="25"/>
    </row>
    <row r="2" spans="1:5" ht="12.75">
      <c r="A2" s="118" t="s">
        <v>46</v>
      </c>
      <c r="B2" s="118"/>
      <c r="C2" s="118"/>
      <c r="D2" s="118"/>
      <c r="E2" s="118"/>
    </row>
    <row r="3" spans="1:5" ht="12.75">
      <c r="A3" s="119" t="s">
        <v>36</v>
      </c>
      <c r="B3" s="119"/>
      <c r="C3" s="119"/>
      <c r="D3" s="119"/>
      <c r="E3" s="119"/>
    </row>
    <row r="4" spans="1:5" ht="13.5" thickBot="1">
      <c r="A4" s="59"/>
      <c r="B4" s="59"/>
      <c r="C4" s="59"/>
      <c r="D4" s="59"/>
      <c r="E4" s="59"/>
    </row>
    <row r="5" spans="1:5" ht="15.75" customHeight="1" thickBot="1">
      <c r="A5" s="120" t="s">
        <v>0</v>
      </c>
      <c r="B5" s="121"/>
      <c r="C5" s="62" t="s">
        <v>1</v>
      </c>
      <c r="D5" s="38" t="s">
        <v>25</v>
      </c>
      <c r="E5" s="39" t="s">
        <v>54</v>
      </c>
    </row>
    <row r="6" spans="1:5" ht="15" customHeight="1">
      <c r="A6" s="122" t="s">
        <v>37</v>
      </c>
      <c r="B6" s="123"/>
      <c r="C6" s="1"/>
      <c r="D6" s="1"/>
      <c r="E6" s="27"/>
    </row>
    <row r="7" spans="1:5" ht="12.75" customHeight="1">
      <c r="A7" s="77" t="s">
        <v>2</v>
      </c>
      <c r="B7" s="78"/>
      <c r="C7" s="1">
        <v>30000</v>
      </c>
      <c r="D7" s="1">
        <v>12</v>
      </c>
      <c r="E7" s="27">
        <f>C7*D7</f>
        <v>360000</v>
      </c>
    </row>
    <row r="8" spans="1:5" ht="12.75" customHeight="1">
      <c r="A8" s="77" t="s">
        <v>44</v>
      </c>
      <c r="B8" s="78"/>
      <c r="C8" s="1">
        <v>20000</v>
      </c>
      <c r="D8" s="1">
        <v>12</v>
      </c>
      <c r="E8" s="27">
        <f>C8*D8</f>
        <v>240000</v>
      </c>
    </row>
    <row r="9" spans="1:5" ht="12.75" customHeight="1">
      <c r="A9" s="40" t="s">
        <v>50</v>
      </c>
      <c r="B9" s="70"/>
      <c r="C9" s="1">
        <v>20700</v>
      </c>
      <c r="D9" s="1">
        <v>12</v>
      </c>
      <c r="E9" s="27">
        <f>C9*D9</f>
        <v>248400</v>
      </c>
    </row>
    <row r="10" spans="1:5" ht="12.75" customHeight="1" thickBot="1">
      <c r="A10" s="77" t="s">
        <v>51</v>
      </c>
      <c r="B10" s="78"/>
      <c r="C10" s="1">
        <f>71700*0.302</f>
        <v>21653.399999999998</v>
      </c>
      <c r="D10" s="1">
        <v>12</v>
      </c>
      <c r="E10" s="27">
        <f>C10*D10</f>
        <v>259840.8</v>
      </c>
    </row>
    <row r="11" spans="1:5" ht="15" customHeight="1" thickBot="1">
      <c r="A11" s="106" t="s">
        <v>3</v>
      </c>
      <c r="B11" s="107"/>
      <c r="C11" s="2"/>
      <c r="D11" s="2"/>
      <c r="E11" s="34">
        <f>SUM(E7:E10)</f>
        <v>1108240.8</v>
      </c>
    </row>
    <row r="12" spans="1:5" ht="15" customHeight="1">
      <c r="A12" s="108" t="s">
        <v>29</v>
      </c>
      <c r="B12" s="109"/>
      <c r="C12" s="3"/>
      <c r="D12" s="3"/>
      <c r="E12" s="28"/>
    </row>
    <row r="13" spans="1:5" ht="12.75" customHeight="1">
      <c r="A13" s="93" t="s">
        <v>30</v>
      </c>
      <c r="B13" s="94"/>
      <c r="C13" s="5">
        <v>1000</v>
      </c>
      <c r="D13" s="5">
        <v>12</v>
      </c>
      <c r="E13" s="74">
        <f>C13*D13</f>
        <v>12000</v>
      </c>
    </row>
    <row r="14" spans="1:5" ht="12.75" customHeight="1" thickBot="1">
      <c r="A14" s="93" t="s">
        <v>31</v>
      </c>
      <c r="B14" s="94"/>
      <c r="C14" s="5">
        <v>1000</v>
      </c>
      <c r="D14" s="5">
        <v>12</v>
      </c>
      <c r="E14" s="74">
        <f>C14*D14</f>
        <v>12000</v>
      </c>
    </row>
    <row r="15" spans="1:5" ht="15" customHeight="1" thickBot="1">
      <c r="A15" s="110" t="s">
        <v>6</v>
      </c>
      <c r="B15" s="111"/>
      <c r="C15" s="7"/>
      <c r="D15" s="7"/>
      <c r="E15" s="34">
        <f>SUM(E13:E14)</f>
        <v>24000</v>
      </c>
    </row>
    <row r="16" spans="1:5" ht="15" customHeight="1" thickBot="1">
      <c r="A16" s="112" t="s">
        <v>38</v>
      </c>
      <c r="B16" s="113"/>
      <c r="C16" s="8"/>
      <c r="D16" s="8"/>
      <c r="E16" s="30">
        <f>E11+E15</f>
        <v>1132240.8</v>
      </c>
    </row>
    <row r="17" spans="1:5" ht="15" customHeight="1">
      <c r="A17" s="114" t="s">
        <v>7</v>
      </c>
      <c r="B17" s="115"/>
      <c r="C17" s="115"/>
      <c r="D17" s="115"/>
      <c r="E17" s="31"/>
    </row>
    <row r="18" spans="1:5" ht="15" customHeight="1">
      <c r="A18" s="116" t="s">
        <v>39</v>
      </c>
      <c r="B18" s="117"/>
      <c r="C18" s="9"/>
      <c r="D18" s="9"/>
      <c r="E18" s="32"/>
    </row>
    <row r="19" spans="1:5" ht="12.75" customHeight="1">
      <c r="A19" s="93" t="s">
        <v>26</v>
      </c>
      <c r="B19" s="94"/>
      <c r="C19" s="10">
        <f>19000+19000</f>
        <v>38000</v>
      </c>
      <c r="D19" s="5">
        <v>12</v>
      </c>
      <c r="E19" s="76">
        <f>C19*D19</f>
        <v>456000</v>
      </c>
    </row>
    <row r="20" spans="1:5" ht="15" customHeight="1">
      <c r="A20" s="91" t="s">
        <v>8</v>
      </c>
      <c r="B20" s="92"/>
      <c r="C20" s="9"/>
      <c r="D20" s="9"/>
      <c r="E20" s="33"/>
    </row>
    <row r="21" spans="1:5" s="12" customFormat="1" ht="12.75" customHeight="1">
      <c r="A21" s="77" t="s">
        <v>27</v>
      </c>
      <c r="B21" s="78"/>
      <c r="C21" s="11">
        <f>300*2*8.21</f>
        <v>4926.000000000001</v>
      </c>
      <c r="D21" s="5">
        <v>12</v>
      </c>
      <c r="E21" s="76">
        <f>C21*12-0.4</f>
        <v>59111.60000000001</v>
      </c>
    </row>
    <row r="22" spans="1:5" s="12" customFormat="1" ht="12.75" customHeight="1">
      <c r="A22" s="93" t="s">
        <v>9</v>
      </c>
      <c r="B22" s="94"/>
      <c r="C22" s="5"/>
      <c r="D22" s="5"/>
      <c r="E22" s="76">
        <v>40000</v>
      </c>
    </row>
    <row r="23" spans="1:5" s="12" customFormat="1" ht="12.75" customHeight="1">
      <c r="A23" s="93" t="s">
        <v>10</v>
      </c>
      <c r="B23" s="94"/>
      <c r="C23" s="5">
        <v>450</v>
      </c>
      <c r="D23" s="5">
        <v>12</v>
      </c>
      <c r="E23" s="76">
        <f>C23*D23</f>
        <v>5400</v>
      </c>
    </row>
    <row r="24" spans="1:5" s="12" customFormat="1" ht="12.75" customHeight="1" thickBot="1">
      <c r="A24" s="85" t="s">
        <v>11</v>
      </c>
      <c r="B24" s="86"/>
      <c r="C24" s="5">
        <v>2000</v>
      </c>
      <c r="D24" s="5">
        <v>12</v>
      </c>
      <c r="E24" s="76">
        <f>C24*D24</f>
        <v>24000</v>
      </c>
    </row>
    <row r="25" spans="1:5" ht="15" customHeight="1" thickBot="1">
      <c r="A25" s="95" t="s">
        <v>12</v>
      </c>
      <c r="B25" s="96"/>
      <c r="C25" s="13"/>
      <c r="D25" s="63"/>
      <c r="E25" s="65">
        <f>SUM(E19:E24)</f>
        <v>584511.6000000001</v>
      </c>
    </row>
    <row r="26" spans="1:5" ht="15" customHeight="1">
      <c r="A26" s="97" t="s">
        <v>24</v>
      </c>
      <c r="B26" s="98"/>
      <c r="C26" s="98"/>
      <c r="D26" s="98"/>
      <c r="E26" s="99"/>
    </row>
    <row r="27" spans="1:5" ht="12.75" customHeight="1">
      <c r="A27" s="100" t="s">
        <v>32</v>
      </c>
      <c r="B27" s="101"/>
      <c r="C27" s="101"/>
      <c r="D27" s="102"/>
      <c r="E27" s="74">
        <v>100000</v>
      </c>
    </row>
    <row r="28" spans="1:5" ht="12.75" customHeight="1">
      <c r="A28" s="100" t="s">
        <v>33</v>
      </c>
      <c r="B28" s="101"/>
      <c r="C28" s="101"/>
      <c r="D28" s="102"/>
      <c r="E28" s="75">
        <v>140000</v>
      </c>
    </row>
    <row r="29" spans="1:5" s="12" customFormat="1" ht="12.75" customHeight="1">
      <c r="A29" s="89" t="s">
        <v>35</v>
      </c>
      <c r="B29" s="103"/>
      <c r="C29" s="104"/>
      <c r="D29" s="105"/>
      <c r="E29" s="73">
        <v>50000</v>
      </c>
    </row>
    <row r="30" spans="1:5" s="12" customFormat="1" ht="12.75" customHeight="1">
      <c r="A30" s="89" t="s">
        <v>47</v>
      </c>
      <c r="B30" s="90"/>
      <c r="C30" s="71"/>
      <c r="D30" s="72"/>
      <c r="E30" s="73">
        <v>70000</v>
      </c>
    </row>
    <row r="31" spans="1:5" s="12" customFormat="1" ht="12.75" customHeight="1">
      <c r="A31" s="89" t="s">
        <v>48</v>
      </c>
      <c r="B31" s="90"/>
      <c r="C31" s="71"/>
      <c r="D31" s="72"/>
      <c r="E31" s="73">
        <v>40000</v>
      </c>
    </row>
    <row r="32" spans="1:5" s="12" customFormat="1" ht="12.75" customHeight="1">
      <c r="A32" s="89" t="s">
        <v>49</v>
      </c>
      <c r="B32" s="90"/>
      <c r="C32" s="71"/>
      <c r="D32" s="72"/>
      <c r="E32" s="73">
        <v>40000</v>
      </c>
    </row>
    <row r="33" spans="1:5" s="12" customFormat="1" ht="12.75" customHeight="1" thickBot="1">
      <c r="A33" s="89" t="s">
        <v>52</v>
      </c>
      <c r="B33" s="90"/>
      <c r="C33" s="66"/>
      <c r="D33" s="67"/>
      <c r="E33" s="73">
        <v>80000</v>
      </c>
    </row>
    <row r="34" spans="1:5" ht="15" customHeight="1" thickBot="1">
      <c r="A34" s="14" t="s">
        <v>13</v>
      </c>
      <c r="B34" s="15"/>
      <c r="C34" s="61"/>
      <c r="D34" s="61"/>
      <c r="E34" s="34">
        <f>SUM(E27:E33)</f>
        <v>520000</v>
      </c>
    </row>
    <row r="35" spans="1:5" ht="15" customHeight="1">
      <c r="A35" s="83" t="s">
        <v>4</v>
      </c>
      <c r="B35" s="84"/>
      <c r="C35" s="3"/>
      <c r="D35" s="3"/>
      <c r="E35" s="28"/>
    </row>
    <row r="36" spans="1:5" ht="12.75" customHeight="1">
      <c r="A36" s="85" t="s">
        <v>34</v>
      </c>
      <c r="B36" s="86"/>
      <c r="C36" s="5"/>
      <c r="D36" s="5"/>
      <c r="E36" s="41">
        <v>230000</v>
      </c>
    </row>
    <row r="37" spans="1:5" ht="12.75" customHeight="1">
      <c r="A37" s="85" t="s">
        <v>53</v>
      </c>
      <c r="B37" s="86"/>
      <c r="C37" s="6"/>
      <c r="D37" s="6"/>
      <c r="E37" s="74">
        <v>90000</v>
      </c>
    </row>
    <row r="38" spans="1:5" ht="12.75" customHeight="1">
      <c r="A38" s="85" t="s">
        <v>41</v>
      </c>
      <c r="B38" s="86"/>
      <c r="C38" s="6"/>
      <c r="D38" s="6"/>
      <c r="E38" s="29">
        <v>380000</v>
      </c>
    </row>
    <row r="39" spans="1:5" ht="12.75" customHeight="1">
      <c r="A39" s="87" t="s">
        <v>42</v>
      </c>
      <c r="B39" s="88"/>
      <c r="C39" s="6">
        <v>1400</v>
      </c>
      <c r="D39" s="6">
        <v>12</v>
      </c>
      <c r="E39" s="74">
        <f>C39*D39</f>
        <v>16800</v>
      </c>
    </row>
    <row r="40" spans="1:5" ht="12.75" customHeight="1" thickBot="1">
      <c r="A40" s="77" t="s">
        <v>43</v>
      </c>
      <c r="B40" s="78"/>
      <c r="C40" s="6"/>
      <c r="D40" s="6"/>
      <c r="E40" s="74">
        <v>35000</v>
      </c>
    </row>
    <row r="41" spans="1:5" ht="15" customHeight="1" thickBot="1">
      <c r="A41" s="64" t="s">
        <v>5</v>
      </c>
      <c r="B41" s="60"/>
      <c r="C41" s="4"/>
      <c r="D41" s="4"/>
      <c r="E41" s="34">
        <f>SUM(E36:E40)</f>
        <v>751800</v>
      </c>
    </row>
    <row r="42" spans="1:5" ht="15" customHeight="1" thickBot="1">
      <c r="A42" s="14" t="s">
        <v>13</v>
      </c>
      <c r="B42" s="15"/>
      <c r="C42" s="61"/>
      <c r="D42" s="61"/>
      <c r="E42" s="34">
        <f>E34+E41</f>
        <v>1271800</v>
      </c>
    </row>
    <row r="43" spans="1:5" ht="15" customHeight="1" thickBot="1">
      <c r="A43" s="79" t="s">
        <v>14</v>
      </c>
      <c r="B43" s="80"/>
      <c r="C43" s="80"/>
      <c r="D43" s="81"/>
      <c r="E43" s="35">
        <v>40000</v>
      </c>
    </row>
    <row r="44" spans="1:5" ht="15" customHeight="1" thickBot="1">
      <c r="A44" s="16" t="s">
        <v>55</v>
      </c>
      <c r="B44" s="42"/>
      <c r="C44" s="17"/>
      <c r="D44" s="17"/>
      <c r="E44" s="43">
        <f>E16+E25+E42+E43</f>
        <v>3028552.4000000004</v>
      </c>
    </row>
    <row r="45" spans="1:5" ht="15" customHeight="1">
      <c r="A45" s="36"/>
      <c r="B45" s="26"/>
      <c r="C45" s="68"/>
      <c r="D45" s="68"/>
      <c r="E45" s="58"/>
    </row>
    <row r="46" spans="1:5" ht="15" customHeight="1" thickBot="1">
      <c r="A46" s="82" t="s">
        <v>15</v>
      </c>
      <c r="B46" s="82"/>
      <c r="C46" s="82"/>
      <c r="D46" s="82"/>
      <c r="E46" s="82"/>
    </row>
    <row r="47" spans="1:5" ht="15" customHeight="1" thickBot="1">
      <c r="A47" s="18" t="s">
        <v>16</v>
      </c>
      <c r="B47" s="19" t="s">
        <v>17</v>
      </c>
      <c r="C47" s="20" t="s">
        <v>18</v>
      </c>
      <c r="D47" s="21" t="s">
        <v>19</v>
      </c>
      <c r="E47" s="37" t="s">
        <v>28</v>
      </c>
    </row>
    <row r="48" spans="1:5" ht="15" customHeight="1">
      <c r="A48" s="22">
        <v>5600</v>
      </c>
      <c r="B48" s="44" t="s">
        <v>40</v>
      </c>
      <c r="C48" s="45">
        <f>E16</f>
        <v>1132240.8</v>
      </c>
      <c r="D48" s="46">
        <v>200</v>
      </c>
      <c r="E48" s="69">
        <f>C48/D48</f>
        <v>5661.204000000001</v>
      </c>
    </row>
    <row r="49" spans="1:5" ht="15" customHeight="1">
      <c r="A49" s="23">
        <v>2900</v>
      </c>
      <c r="B49" s="47" t="s">
        <v>20</v>
      </c>
      <c r="C49" s="11">
        <f>E25</f>
        <v>584511.6000000001</v>
      </c>
      <c r="D49" s="48">
        <v>200</v>
      </c>
      <c r="E49" s="49">
        <f>C49/D49</f>
        <v>2922.5580000000004</v>
      </c>
    </row>
    <row r="50" spans="1:5" ht="15" customHeight="1">
      <c r="A50" s="23">
        <v>6300</v>
      </c>
      <c r="B50" s="50" t="s">
        <v>21</v>
      </c>
      <c r="C50" s="11">
        <f>E42</f>
        <v>1271800</v>
      </c>
      <c r="D50" s="48">
        <v>200</v>
      </c>
      <c r="E50" s="49">
        <f>C50/D50</f>
        <v>6359</v>
      </c>
    </row>
    <row r="51" spans="1:5" ht="15" customHeight="1" thickBot="1">
      <c r="A51" s="24">
        <v>200</v>
      </c>
      <c r="B51" s="51" t="s">
        <v>22</v>
      </c>
      <c r="C51" s="52">
        <f>E43</f>
        <v>40000</v>
      </c>
      <c r="D51" s="53">
        <v>200</v>
      </c>
      <c r="E51" s="49">
        <f>C51/D51</f>
        <v>200</v>
      </c>
    </row>
    <row r="52" spans="1:5" ht="15" customHeight="1" thickBot="1">
      <c r="A52" s="16">
        <f>SUM(A48:A51)</f>
        <v>15000</v>
      </c>
      <c r="B52" s="54" t="s">
        <v>23</v>
      </c>
      <c r="C52" s="55">
        <f>SUM(C48:C51)</f>
        <v>3028552.4000000004</v>
      </c>
      <c r="D52" s="56"/>
      <c r="E52" s="57">
        <f>SUM(E48:E51)</f>
        <v>15142.762</v>
      </c>
    </row>
  </sheetData>
  <sheetProtection/>
  <mergeCells count="38">
    <mergeCell ref="A8:B8"/>
    <mergeCell ref="A2:E2"/>
    <mergeCell ref="A3:E3"/>
    <mergeCell ref="A5:B5"/>
    <mergeCell ref="A6:B6"/>
    <mergeCell ref="A7:B7"/>
    <mergeCell ref="A19:B19"/>
    <mergeCell ref="A10:B10"/>
    <mergeCell ref="A11:B11"/>
    <mergeCell ref="A12:B12"/>
    <mergeCell ref="A13:B13"/>
    <mergeCell ref="A14:B14"/>
    <mergeCell ref="A15:B15"/>
    <mergeCell ref="A16:B16"/>
    <mergeCell ref="A17:D17"/>
    <mergeCell ref="A18:B18"/>
    <mergeCell ref="A33:B33"/>
    <mergeCell ref="A20:B20"/>
    <mergeCell ref="A21:B21"/>
    <mergeCell ref="A22:B22"/>
    <mergeCell ref="A23:B23"/>
    <mergeCell ref="A24:B24"/>
    <mergeCell ref="A25:B25"/>
    <mergeCell ref="A26:E26"/>
    <mergeCell ref="A27:D27"/>
    <mergeCell ref="A28:D28"/>
    <mergeCell ref="A29:D29"/>
    <mergeCell ref="A30:B30"/>
    <mergeCell ref="A31:B31"/>
    <mergeCell ref="A32:B32"/>
    <mergeCell ref="A40:B40"/>
    <mergeCell ref="A43:D43"/>
    <mergeCell ref="A46:E46"/>
    <mergeCell ref="A35:B35"/>
    <mergeCell ref="A36:B36"/>
    <mergeCell ref="A37:B37"/>
    <mergeCell ref="A38:B38"/>
    <mergeCell ref="A39:B39"/>
  </mergeCells>
  <printOptions/>
  <pageMargins left="1.1023622047244095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Scherbakov Oleg (DIRS)</cp:lastModifiedBy>
  <cp:lastPrinted>2023-07-08T14:43:03Z</cp:lastPrinted>
  <dcterms:created xsi:type="dcterms:W3CDTF">2018-06-08T05:41:22Z</dcterms:created>
  <dcterms:modified xsi:type="dcterms:W3CDTF">2024-01-11T15:18:04Z</dcterms:modified>
  <cp:category/>
  <cp:version/>
  <cp:contentType/>
  <cp:contentStatus/>
</cp:coreProperties>
</file>